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as.import\Desktop\"/>
    </mc:Choice>
  </mc:AlternateContent>
  <xr:revisionPtr revIDLastSave="0" documentId="13_ncr:1_{98B8C87D-9B69-4102-94E0-84728293A081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Scénarios" sheetId="2" r:id="rId1"/>
    <sheet name="Calcul parking" sheetId="1" r:id="rId2"/>
    <sheet name="Feuil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K29" i="1"/>
  <c r="L17" i="1"/>
  <c r="K22" i="1" s="1"/>
  <c r="L7" i="1"/>
  <c r="K12" i="1" s="1"/>
  <c r="E17" i="1"/>
  <c r="D21" i="1" s="1"/>
  <c r="E21" i="1" s="1"/>
  <c r="E7" i="1"/>
  <c r="E19" i="1"/>
  <c r="E29" i="1" s="1"/>
  <c r="L19" i="1"/>
  <c r="L29" i="1" s="1"/>
  <c r="L9" i="1"/>
  <c r="E9" i="1"/>
  <c r="K32" i="1" l="1"/>
  <c r="K20" i="1"/>
  <c r="L20" i="1" s="1"/>
  <c r="K21" i="1"/>
  <c r="L21" i="1" s="1"/>
  <c r="K11" i="1"/>
  <c r="K31" i="1" s="1"/>
  <c r="K10" i="1"/>
  <c r="L22" i="1"/>
  <c r="L27" i="1"/>
  <c r="E27" i="1"/>
  <c r="D31" i="1" s="1"/>
  <c r="D20" i="1"/>
  <c r="D10" i="1"/>
  <c r="E10" i="1" s="1"/>
  <c r="L12" i="1"/>
  <c r="D11" i="1"/>
  <c r="E11" i="1" s="1"/>
  <c r="E31" i="1" s="1"/>
  <c r="L11" i="1" l="1"/>
  <c r="L31" i="1" s="1"/>
  <c r="L10" i="1"/>
  <c r="L30" i="1" s="1"/>
  <c r="K30" i="1"/>
  <c r="L32" i="1"/>
  <c r="E13" i="1"/>
  <c r="E14" i="1" s="1"/>
  <c r="D30" i="1"/>
  <c r="L23" i="1"/>
  <c r="L25" i="1" s="1"/>
  <c r="E20" i="1"/>
  <c r="E30" i="1" s="1"/>
  <c r="L13" i="1" l="1"/>
  <c r="L14" i="1" s="1"/>
  <c r="N14" i="1" s="1"/>
  <c r="L33" i="1"/>
  <c r="L35" i="1" s="1"/>
  <c r="N35" i="1" s="1"/>
  <c r="E23" i="1"/>
  <c r="E25" i="1" s="1"/>
  <c r="E33" i="1"/>
  <c r="E35" i="1" s="1"/>
  <c r="G35" i="1" s="1"/>
</calcChain>
</file>

<file path=xl/sharedStrings.xml><?xml version="1.0" encoding="utf-8"?>
<sst xmlns="http://schemas.openxmlformats.org/spreadsheetml/2006/main" count="80" uniqueCount="50">
  <si>
    <t>VIDE</t>
  </si>
  <si>
    <t>RTA</t>
  </si>
  <si>
    <t>Parking</t>
  </si>
  <si>
    <t>Supplément</t>
  </si>
  <si>
    <t>Supplément2</t>
  </si>
  <si>
    <t>PLEIN</t>
  </si>
  <si>
    <t>Franchise</t>
  </si>
  <si>
    <t xml:space="preserve">Franchise </t>
  </si>
  <si>
    <t>franchise</t>
  </si>
  <si>
    <t>nbr jours inf 10</t>
  </si>
  <si>
    <t>nbr jour sup 20</t>
  </si>
  <si>
    <t>nbr jours sup inf à 20 sup à 10</t>
  </si>
  <si>
    <t>Nb jours</t>
  </si>
  <si>
    <t>Scénarios parking</t>
  </si>
  <si>
    <t>Vide</t>
  </si>
  <si>
    <t>séjour&gt;3j</t>
  </si>
  <si>
    <t>1j</t>
  </si>
  <si>
    <t>Plein</t>
  </si>
  <si>
    <t>2j</t>
  </si>
  <si>
    <t>Cas</t>
  </si>
  <si>
    <t>JOUR(parking)-JOUR(RTA)+1-Franchise&gt; 0</t>
  </si>
  <si>
    <t xml:space="preserve">JOUR(parking)-JOUR(RTA)+1-Franchise&lt;= 0  </t>
  </si>
  <si>
    <t>Supplément1</t>
  </si>
  <si>
    <t>Jour(supplément)-jour(parking)</t>
  </si>
  <si>
    <t xml:space="preserve">Jour(supplément)-jour(RTA)+1-Franchise </t>
  </si>
  <si>
    <t>Jour(supplément2)-jour(supplément1)</t>
  </si>
  <si>
    <t xml:space="preserve">Jour(supplément2)-jour(RTA)+1-Franchise </t>
  </si>
  <si>
    <t>Cas de V2</t>
  </si>
  <si>
    <t>Jour(Supplément)-RTA+1 – Franchise  -  (jours Parking initial)</t>
  </si>
  <si>
    <t>n ème supplément</t>
  </si>
  <si>
    <t>Jour(n ème Sup) – RTA +1 – Franchise – (somme des jours des parking précédents)</t>
  </si>
  <si>
    <t>1j &lt;séjour≤3j</t>
  </si>
  <si>
    <t>nbr jours inf à 3</t>
  </si>
  <si>
    <t>nbr jours sup à 3</t>
  </si>
  <si>
    <t>Montant de l'opération</t>
  </si>
  <si>
    <t>+Taxe régionale</t>
  </si>
  <si>
    <t>Suppl</t>
  </si>
  <si>
    <t>PARKING</t>
  </si>
  <si>
    <t>PARKING+ SUPP</t>
  </si>
  <si>
    <t>SUPLEMENT</t>
  </si>
  <si>
    <t>Tarif</t>
  </si>
  <si>
    <t>N° de jours</t>
  </si>
  <si>
    <t>Total HT EUR</t>
  </si>
  <si>
    <t>2j &lt;séjour≤5j</t>
  </si>
  <si>
    <t>5j &lt;séjour≤10j</t>
  </si>
  <si>
    <t>séjour&gt;10j</t>
  </si>
  <si>
    <t>nbr jours inf 5</t>
  </si>
  <si>
    <t>nbr jour sup 10</t>
  </si>
  <si>
    <t>nbr jours sup inf à 10 sup à 5</t>
  </si>
  <si>
    <t>nbr jours sup à 5 inf à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</si>
</sst>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_-* #,##0.00\ [$€-40C]_-;\-* #,##0.00\ [$€-40C]_-;_-* &quot;-&quot;??\ [$€-40C]_-;_-@_-"/>
    <numFmt numFmtId="166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6" borderId="0" xfId="0" applyFill="1"/>
    <xf numFmtId="0" fontId="0" fillId="0" borderId="1" xfId="0" applyBorder="1"/>
    <xf numFmtId="0" fontId="2" fillId="0" borderId="0" xfId="0" applyFont="1" applyAlignment="1">
      <alignment vertical="center"/>
    </xf>
    <xf numFmtId="0" fontId="0" fillId="4" borderId="1" xfId="0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166" fontId="0" fillId="0" borderId="1" xfId="0" applyNumberFormat="1" applyBorder="1"/>
    <xf numFmtId="0" fontId="1" fillId="0" borderId="0" xfId="0" applyFont="1" applyAlignment="1">
      <alignment wrapText="1"/>
    </xf>
    <xf numFmtId="4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0" fillId="0" borderId="0" xfId="0" applyNumberFormat="1"/>
    <xf numFmtId="166" fontId="1" fillId="0" borderId="0" xfId="0" applyNumberFormat="1" applyFont="1" applyAlignment="1">
      <alignment horizontal="center" vertical="center"/>
    </xf>
    <xf numFmtId="0" fontId="0" fillId="0" borderId="0" xfId="0" quotePrefix="1"/>
    <xf numFmtId="166" fontId="1" fillId="0" borderId="0" xfId="0" applyNumberFormat="1" applyFont="1" applyAlignment="1">
      <alignment horizontal="center"/>
    </xf>
    <xf numFmtId="0" fontId="0" fillId="2" borderId="1" xfId="0" applyFill="1" applyBorder="1"/>
    <xf numFmtId="4" fontId="0" fillId="6" borderId="0" xfId="0" applyNumberFormat="1" applyFill="1"/>
    <xf numFmtId="166" fontId="0" fillId="2" borderId="0" xfId="0" applyNumberFormat="1" applyFill="1"/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workbookViewId="0">
      <selection activeCell="F6" sqref="F6"/>
    </sheetView>
  </sheetViews>
  <sheetFormatPr baseColWidth="10" defaultRowHeight="15" x14ac:dyDescent="0.25"/>
  <cols>
    <col min="2" max="2" width="12.42578125" bestFit="1" customWidth="1"/>
    <col min="3" max="3" width="13.42578125" bestFit="1" customWidth="1"/>
    <col min="5" max="5" width="11.85546875" bestFit="1" customWidth="1"/>
    <col min="6" max="6" width="35.5703125" bestFit="1" customWidth="1"/>
    <col min="7" max="7" width="69.85546875" bestFit="1" customWidth="1"/>
  </cols>
  <sheetData>
    <row r="1" spans="1:7" ht="18.75" x14ac:dyDescent="0.25">
      <c r="E1" s="26" t="s">
        <v>13</v>
      </c>
      <c r="F1" s="27"/>
      <c r="G1" s="7"/>
    </row>
    <row r="2" spans="1:7" ht="19.5" thickBot="1" x14ac:dyDescent="0.3">
      <c r="E2" s="28"/>
      <c r="F2" s="29"/>
      <c r="G2" s="7"/>
    </row>
    <row r="3" spans="1:7" x14ac:dyDescent="0.25">
      <c r="A3" s="30" t="s">
        <v>14</v>
      </c>
      <c r="B3" s="30"/>
      <c r="C3" s="30"/>
    </row>
    <row r="4" spans="1:7" x14ac:dyDescent="0.25">
      <c r="A4" s="8" t="s">
        <v>6</v>
      </c>
      <c r="B4" s="6" t="s">
        <v>31</v>
      </c>
      <c r="C4" s="6" t="s">
        <v>15</v>
      </c>
    </row>
    <row r="5" spans="1:7" x14ac:dyDescent="0.25">
      <c r="A5" s="6" t="s">
        <v>16</v>
      </c>
      <c r="B5" s="9">
        <v>15</v>
      </c>
      <c r="C5" s="10">
        <v>40</v>
      </c>
    </row>
    <row r="7" spans="1:7" x14ac:dyDescent="0.25">
      <c r="A7" s="31" t="s">
        <v>17</v>
      </c>
      <c r="B7" s="32"/>
      <c r="C7" s="32"/>
      <c r="D7" s="32"/>
    </row>
    <row r="8" spans="1:7" x14ac:dyDescent="0.25">
      <c r="A8" s="8" t="s">
        <v>6</v>
      </c>
      <c r="B8" s="6" t="s">
        <v>43</v>
      </c>
      <c r="C8" s="6" t="s">
        <v>44</v>
      </c>
      <c r="D8" s="6" t="s">
        <v>45</v>
      </c>
    </row>
    <row r="9" spans="1:7" x14ac:dyDescent="0.25">
      <c r="A9" s="6" t="s">
        <v>18</v>
      </c>
      <c r="B9" s="10">
        <v>15</v>
      </c>
      <c r="C9" s="10">
        <v>30</v>
      </c>
      <c r="D9" s="10">
        <v>40</v>
      </c>
    </row>
    <row r="11" spans="1:7" x14ac:dyDescent="0.25">
      <c r="E11" s="6" t="s">
        <v>19</v>
      </c>
      <c r="F11" s="11" t="s">
        <v>20</v>
      </c>
      <c r="G11" s="12" t="s">
        <v>21</v>
      </c>
    </row>
    <row r="12" spans="1:7" x14ac:dyDescent="0.25">
      <c r="E12" s="6" t="s">
        <v>22</v>
      </c>
      <c r="F12" s="12" t="s">
        <v>23</v>
      </c>
      <c r="G12" s="12" t="s">
        <v>24</v>
      </c>
    </row>
    <row r="13" spans="1:7" x14ac:dyDescent="0.25">
      <c r="E13" s="6" t="s">
        <v>4</v>
      </c>
      <c r="F13" s="12" t="s">
        <v>25</v>
      </c>
      <c r="G13" s="12" t="s">
        <v>26</v>
      </c>
    </row>
    <row r="14" spans="1:7" x14ac:dyDescent="0.25">
      <c r="G14" s="13"/>
    </row>
    <row r="15" spans="1:7" x14ac:dyDescent="0.25">
      <c r="E15" s="33" t="s">
        <v>27</v>
      </c>
      <c r="F15" s="6" t="s">
        <v>3</v>
      </c>
      <c r="G15" s="14" t="s">
        <v>28</v>
      </c>
    </row>
    <row r="16" spans="1:7" x14ac:dyDescent="0.25">
      <c r="E16" s="33"/>
      <c r="F16" s="6" t="s">
        <v>29</v>
      </c>
      <c r="G16" s="14" t="s">
        <v>30</v>
      </c>
    </row>
  </sheetData>
  <mergeCells count="4">
    <mergeCell ref="E1:F2"/>
    <mergeCell ref="A3:C3"/>
    <mergeCell ref="A7:D7"/>
    <mergeCell ref="E15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5"/>
  <sheetViews>
    <sheetView tabSelected="1" topLeftCell="C1" zoomScaleNormal="100" workbookViewId="0">
      <selection activeCell="M29" sqref="M29"/>
    </sheetView>
  </sheetViews>
  <sheetFormatPr baseColWidth="10" defaultRowHeight="15" x14ac:dyDescent="0.25"/>
  <cols>
    <col min="1" max="1" width="21.28515625" customWidth="1"/>
    <col min="2" max="3" width="15.5703125" bestFit="1" customWidth="1"/>
    <col min="4" max="5" width="11.85546875" bestFit="1" customWidth="1"/>
    <col min="9" max="9" width="26.28515625" customWidth="1"/>
    <col min="10" max="10" width="15.5703125" bestFit="1" customWidth="1"/>
    <col min="11" max="11" width="11" bestFit="1" customWidth="1"/>
    <col min="12" max="12" width="12.28515625" bestFit="1" customWidth="1"/>
  </cols>
  <sheetData>
    <row r="2" spans="1:14" x14ac:dyDescent="0.25">
      <c r="A2" t="s">
        <v>37</v>
      </c>
    </row>
    <row r="3" spans="1:14" x14ac:dyDescent="0.25">
      <c r="B3" s="1" t="s">
        <v>0</v>
      </c>
      <c r="C3" t="s">
        <v>1</v>
      </c>
      <c r="D3" t="s">
        <v>2</v>
      </c>
      <c r="E3" t="s">
        <v>36</v>
      </c>
      <c r="I3" s="2" t="s">
        <v>5</v>
      </c>
      <c r="J3" t="s">
        <v>1</v>
      </c>
      <c r="K3" t="s">
        <v>2</v>
      </c>
      <c r="L3" t="s">
        <v>3</v>
      </c>
    </row>
    <row r="4" spans="1:14" x14ac:dyDescent="0.25">
      <c r="C4" s="3">
        <v>45130</v>
      </c>
      <c r="D4" s="3">
        <v>45303</v>
      </c>
      <c r="E4" s="3">
        <v>45287</v>
      </c>
      <c r="F4" s="3"/>
      <c r="J4" s="3">
        <v>45355</v>
      </c>
      <c r="K4" s="3">
        <v>45359</v>
      </c>
      <c r="L4" s="3">
        <v>45378</v>
      </c>
      <c r="M4" s="3"/>
    </row>
    <row r="5" spans="1:14" x14ac:dyDescent="0.25">
      <c r="B5" s="4" t="s">
        <v>6</v>
      </c>
      <c r="C5" s="4">
        <v>1</v>
      </c>
      <c r="I5" s="4" t="s">
        <v>7</v>
      </c>
      <c r="J5" s="4">
        <v>2</v>
      </c>
    </row>
    <row r="7" spans="1:14" x14ac:dyDescent="0.25">
      <c r="D7" t="s">
        <v>12</v>
      </c>
      <c r="E7" s="5">
        <f>D4-C4+1</f>
        <v>174</v>
      </c>
      <c r="K7" t="s">
        <v>12</v>
      </c>
      <c r="L7" s="24">
        <f>+K4-J4+1</f>
        <v>5</v>
      </c>
    </row>
    <row r="9" spans="1:14" x14ac:dyDescent="0.25">
      <c r="A9">
        <v>1</v>
      </c>
      <c r="B9" s="6" t="s">
        <v>8</v>
      </c>
      <c r="C9" s="15">
        <v>0</v>
      </c>
      <c r="D9" s="6">
        <v>1</v>
      </c>
      <c r="E9" s="19">
        <f>C9*D9</f>
        <v>0</v>
      </c>
      <c r="H9">
        <v>2</v>
      </c>
      <c r="I9" s="6" t="s">
        <v>8</v>
      </c>
      <c r="J9" s="15">
        <v>0</v>
      </c>
      <c r="K9" s="6">
        <v>2</v>
      </c>
      <c r="L9" s="19">
        <f>J9*K9</f>
        <v>0</v>
      </c>
    </row>
    <row r="10" spans="1:14" x14ac:dyDescent="0.25">
      <c r="A10">
        <v>3</v>
      </c>
      <c r="B10" s="6" t="s">
        <v>32</v>
      </c>
      <c r="C10" s="15">
        <v>15</v>
      </c>
      <c r="D10" s="6">
        <f>IF(E7&gt;3,2,IF(E7-1&gt;0,E7-1,0))</f>
        <v>2</v>
      </c>
      <c r="E10" s="19">
        <f t="shared" ref="E10:E11" si="0">C10*D10</f>
        <v>30</v>
      </c>
      <c r="H10">
        <v>5</v>
      </c>
      <c r="I10" s="6" t="s">
        <v>46</v>
      </c>
      <c r="J10" s="15">
        <v>15</v>
      </c>
      <c r="K10" s="6">
        <f>IF(L7&gt;5,3,IF(L7-2&gt;0,L7-2,0))</f>
        <v>3</v>
      </c>
      <c r="L10" s="19">
        <f>J10*K10</f>
        <v>45</v>
      </c>
    </row>
    <row r="11" spans="1:14" x14ac:dyDescent="0.25">
      <c r="B11" s="6" t="s">
        <v>33</v>
      </c>
      <c r="C11" s="15">
        <v>40</v>
      </c>
      <c r="D11" s="6">
        <f>IF(E7&gt;3,E7-3,0)</f>
        <v>171</v>
      </c>
      <c r="E11" s="19">
        <f t="shared" si="0"/>
        <v>6840</v>
      </c>
      <c r="H11">
        <v>10</v>
      </c>
      <c r="I11" s="6" t="s">
        <v>49</v>
      </c>
      <c r="J11" s="15">
        <v>30</v>
      </c>
      <c r="K11" s="6">
        <f>IF(L7&gt;10,5,IF(L7-5&gt;0,L7-5,0))</f>
        <v>0</v>
      </c>
      <c r="L11" s="19">
        <f t="shared" ref="L11" si="1">J11*K11</f>
        <v>0</v>
      </c>
    </row>
    <row r="12" spans="1:14" x14ac:dyDescent="0.25">
      <c r="I12" s="6" t="s">
        <v>47</v>
      </c>
      <c r="J12" s="15">
        <v>40</v>
      </c>
      <c r="K12" s="6">
        <f>IF(L7&gt;10,L7-10,0)</f>
        <v>0</v>
      </c>
      <c r="L12" s="19">
        <f>J12*K12</f>
        <v>0</v>
      </c>
    </row>
    <row r="13" spans="1:14" ht="29.45" customHeight="1" x14ac:dyDescent="0.25">
      <c r="C13" s="16" t="s">
        <v>34</v>
      </c>
      <c r="D13" s="18"/>
      <c r="E13" s="20">
        <f>SUM(E9:E11)</f>
        <v>6870</v>
      </c>
      <c r="J13" s="16" t="s">
        <v>34</v>
      </c>
      <c r="K13" s="17"/>
      <c r="L13" s="20">
        <f>SUM(L9:L12)</f>
        <v>45</v>
      </c>
    </row>
    <row r="14" spans="1:14" x14ac:dyDescent="0.25">
      <c r="C14" s="21" t="s">
        <v>35</v>
      </c>
      <c r="E14" s="22">
        <f>E13*1.04</f>
        <v>7144.8</v>
      </c>
      <c r="G14" s="25">
        <f>E14*10.9872</f>
        <v>78501.346560000005</v>
      </c>
      <c r="J14" s="21" t="s">
        <v>35</v>
      </c>
      <c r="L14" s="22">
        <f>L13*1.04</f>
        <v>46.800000000000004</v>
      </c>
      <c r="N14" s="25">
        <f>L14*10.9873</f>
        <v>514.20564000000002</v>
      </c>
    </row>
    <row r="15" spans="1:14" x14ac:dyDescent="0.25">
      <c r="C15" s="21"/>
      <c r="E15" s="22"/>
      <c r="J15" s="21"/>
      <c r="L15" s="22"/>
    </row>
    <row r="16" spans="1:14" hidden="1" x14ac:dyDescent="0.25">
      <c r="A16" t="s">
        <v>38</v>
      </c>
      <c r="C16" s="21"/>
      <c r="E16" s="22"/>
      <c r="J16" s="21"/>
      <c r="L16" s="22"/>
    </row>
    <row r="17" spans="1:12" hidden="1" x14ac:dyDescent="0.25">
      <c r="E17">
        <f>E4-C4+1</f>
        <v>158</v>
      </c>
      <c r="L17">
        <f>L4-J4+1</f>
        <v>24</v>
      </c>
    </row>
    <row r="18" spans="1:12" hidden="1" x14ac:dyDescent="0.25"/>
    <row r="19" spans="1:12" hidden="1" x14ac:dyDescent="0.25">
      <c r="A19">
        <v>1</v>
      </c>
      <c r="B19" s="6" t="s">
        <v>8</v>
      </c>
      <c r="C19" s="15">
        <v>0</v>
      </c>
      <c r="D19" s="6">
        <v>1</v>
      </c>
      <c r="E19" s="19">
        <f>C19*D19</f>
        <v>0</v>
      </c>
      <c r="H19">
        <v>2</v>
      </c>
      <c r="I19" s="6" t="s">
        <v>8</v>
      </c>
      <c r="J19" s="15">
        <v>0</v>
      </c>
      <c r="K19" s="6">
        <v>2</v>
      </c>
      <c r="L19" s="19">
        <f>J19*K19</f>
        <v>0</v>
      </c>
    </row>
    <row r="20" spans="1:12" hidden="1" x14ac:dyDescent="0.25">
      <c r="A20">
        <v>3</v>
      </c>
      <c r="B20" s="6" t="s">
        <v>32</v>
      </c>
      <c r="C20" s="15">
        <v>15</v>
      </c>
      <c r="D20" s="6">
        <f>IF(E17&gt;3,2,IF(E17-1&gt;0,E17-1,0))</f>
        <v>2</v>
      </c>
      <c r="E20" s="19">
        <f>C20*D20</f>
        <v>30</v>
      </c>
      <c r="H20">
        <v>5</v>
      </c>
      <c r="I20" s="6" t="s">
        <v>46</v>
      </c>
      <c r="J20" s="15">
        <v>15</v>
      </c>
      <c r="K20" s="6">
        <f>IF(L17&gt;5,3,IF(L17-2&gt;0,L17-2,0))</f>
        <v>3</v>
      </c>
      <c r="L20" s="19">
        <f t="shared" ref="L20:L21" si="2">J20*K20</f>
        <v>45</v>
      </c>
    </row>
    <row r="21" spans="1:12" hidden="1" x14ac:dyDescent="0.25">
      <c r="B21" s="6" t="s">
        <v>33</v>
      </c>
      <c r="C21" s="15">
        <v>40</v>
      </c>
      <c r="D21" s="6">
        <f>IF(E17&gt;3,E17-3,0)</f>
        <v>155</v>
      </c>
      <c r="E21" s="19">
        <f>C21*D21</f>
        <v>6200</v>
      </c>
      <c r="H21">
        <v>10</v>
      </c>
      <c r="I21" s="6" t="s">
        <v>48</v>
      </c>
      <c r="J21" s="15">
        <v>30</v>
      </c>
      <c r="K21" s="6">
        <f>IF(L17&gt;10,5,IF(L17-5&gt;0,L17-5,0))</f>
        <v>5</v>
      </c>
      <c r="L21" s="19">
        <f t="shared" si="2"/>
        <v>150</v>
      </c>
    </row>
    <row r="22" spans="1:12" hidden="1" x14ac:dyDescent="0.25">
      <c r="I22" s="6" t="s">
        <v>47</v>
      </c>
      <c r="J22" s="15">
        <v>40</v>
      </c>
      <c r="K22" s="6">
        <f>IF(L17&gt;10,L17-10,0)</f>
        <v>14</v>
      </c>
      <c r="L22" s="19">
        <f>J22*K22</f>
        <v>560</v>
      </c>
    </row>
    <row r="23" spans="1:12" ht="30" hidden="1" x14ac:dyDescent="0.25">
      <c r="C23" s="16" t="s">
        <v>34</v>
      </c>
      <c r="D23" s="18"/>
      <c r="E23" s="20">
        <f>SUM(E19:E21)</f>
        <v>6230</v>
      </c>
      <c r="J23" s="16" t="s">
        <v>34</v>
      </c>
      <c r="K23" s="17"/>
      <c r="L23" s="20">
        <f>SUM(L19:L22)</f>
        <v>755</v>
      </c>
    </row>
    <row r="24" spans="1:12" hidden="1" x14ac:dyDescent="0.25"/>
    <row r="25" spans="1:12" hidden="1" x14ac:dyDescent="0.25">
      <c r="C25" s="21" t="s">
        <v>35</v>
      </c>
      <c r="E25" s="22">
        <f>E23*1.04</f>
        <v>6479.2</v>
      </c>
      <c r="J25" s="21" t="s">
        <v>35</v>
      </c>
      <c r="L25" s="22">
        <f>L23*1.04</f>
        <v>785.2</v>
      </c>
    </row>
    <row r="27" spans="1:12" x14ac:dyDescent="0.25">
      <c r="A27" t="s">
        <v>39</v>
      </c>
      <c r="E27">
        <f>IF(E4&lt;&gt;"",E17-E7,0)</f>
        <v>-16</v>
      </c>
      <c r="L27">
        <f>IF(L4&lt;&gt;"",L17-L7,0)</f>
        <v>19</v>
      </c>
    </row>
    <row r="29" spans="1:12" x14ac:dyDescent="0.25">
      <c r="A29">
        <v>1</v>
      </c>
      <c r="B29" s="6" t="s">
        <v>8</v>
      </c>
      <c r="C29" s="15">
        <v>0</v>
      </c>
      <c r="D29" s="6">
        <v>1</v>
      </c>
      <c r="E29" s="19">
        <f>+E19-E9</f>
        <v>0</v>
      </c>
      <c r="H29">
        <v>2</v>
      </c>
      <c r="I29" s="6" t="s">
        <v>8</v>
      </c>
      <c r="J29" s="15">
        <v>0</v>
      </c>
      <c r="K29" s="6">
        <f>2-K9</f>
        <v>0</v>
      </c>
      <c r="L29" s="19">
        <f>+L19-L9</f>
        <v>0</v>
      </c>
    </row>
    <row r="30" spans="1:12" x14ac:dyDescent="0.25">
      <c r="A30">
        <v>3</v>
      </c>
      <c r="B30" s="6" t="s">
        <v>32</v>
      </c>
      <c r="C30" s="15">
        <v>15</v>
      </c>
      <c r="D30" s="6">
        <f>IF(E27&gt;3,2,IF(E27-1&gt;0,E27-1,0))</f>
        <v>0</v>
      </c>
      <c r="E30" s="19">
        <f>IF(E4&lt;&gt;"",E20-E10,0)</f>
        <v>0</v>
      </c>
      <c r="H30">
        <v>5</v>
      </c>
      <c r="I30" s="6" t="s">
        <v>46</v>
      </c>
      <c r="J30" s="15">
        <v>15</v>
      </c>
      <c r="K30" s="6">
        <f>IF(L17&gt;5,3,IF(L27-2&gt;0,L27-2,0))-K10</f>
        <v>0</v>
      </c>
      <c r="L30" s="19">
        <f>IF(L4&lt;&gt;"",L20-L10,0)</f>
        <v>0</v>
      </c>
    </row>
    <row r="31" spans="1:12" x14ac:dyDescent="0.25">
      <c r="B31" s="6" t="s">
        <v>33</v>
      </c>
      <c r="C31" s="15">
        <v>40</v>
      </c>
      <c r="D31" s="6">
        <f>IF(E27&gt;3,E27-3,0)</f>
        <v>0</v>
      </c>
      <c r="E31" s="19">
        <f>IF(E4&lt;&gt;"",E21-E11,0)</f>
        <v>-640</v>
      </c>
      <c r="H31">
        <v>10</v>
      </c>
      <c r="I31" s="6" t="s">
        <v>49</v>
      </c>
      <c r="J31" s="15">
        <v>30</v>
      </c>
      <c r="K31" s="6">
        <f>IF(L17&gt;10,5,IF(L17-5&gt;0,L17-5,0))-K11</f>
        <v>5</v>
      </c>
      <c r="L31" s="19">
        <f>IF(L4&lt;&gt;"",L21-L11,0)</f>
        <v>150</v>
      </c>
    </row>
    <row r="32" spans="1:12" x14ac:dyDescent="0.25">
      <c r="I32" s="6" t="s">
        <v>47</v>
      </c>
      <c r="J32" s="15">
        <v>40</v>
      </c>
      <c r="K32" s="6">
        <f>IF(L17&gt;10,L17-10,0)-K12</f>
        <v>14</v>
      </c>
      <c r="L32" s="19">
        <f>IF(L4&lt;&gt;"",L22-L12,0)</f>
        <v>560</v>
      </c>
    </row>
    <row r="33" spans="3:14" ht="30" x14ac:dyDescent="0.25">
      <c r="C33" s="16" t="s">
        <v>34</v>
      </c>
      <c r="D33" s="18"/>
      <c r="E33" s="20">
        <f>SUM(E29:E31)</f>
        <v>-640</v>
      </c>
      <c r="J33" s="16" t="s">
        <v>34</v>
      </c>
      <c r="K33" s="17"/>
      <c r="L33" s="20">
        <f>SUM(L29:L32)</f>
        <v>710</v>
      </c>
    </row>
    <row r="35" spans="3:14" x14ac:dyDescent="0.25">
      <c r="C35" s="21" t="s">
        <v>35</v>
      </c>
      <c r="E35" s="22">
        <f>E33*1.04</f>
        <v>-665.6</v>
      </c>
      <c r="G35" s="25">
        <f>E35*10.8692</f>
        <v>-7234.5395199999994</v>
      </c>
      <c r="J35" s="21" t="s">
        <v>35</v>
      </c>
      <c r="L35" s="22">
        <f>L33*1.04</f>
        <v>738.4</v>
      </c>
      <c r="N35" s="25">
        <f>L35*10.8692</f>
        <v>8025.8172799999993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E08B-D7A9-43F7-92CC-93647C2C23B3}">
  <dimension ref="A1:D4"/>
  <sheetViews>
    <sheetView workbookViewId="0">
      <selection activeCell="B4" sqref="B4"/>
    </sheetView>
  </sheetViews>
  <sheetFormatPr baseColWidth="10" defaultRowHeight="15" x14ac:dyDescent="0.25"/>
  <cols>
    <col min="1" max="1" width="25.85546875" bestFit="1" customWidth="1"/>
    <col min="4" max="4" width="11.5703125" bestFit="1" customWidth="1"/>
  </cols>
  <sheetData>
    <row r="1" spans="1:4" x14ac:dyDescent="0.25">
      <c r="A1" s="6"/>
      <c r="B1" s="23" t="s">
        <v>40</v>
      </c>
      <c r="C1" s="23" t="s">
        <v>41</v>
      </c>
      <c r="D1" s="23" t="s">
        <v>42</v>
      </c>
    </row>
    <row r="2" spans="1:4" x14ac:dyDescent="0.25">
      <c r="A2" s="6" t="s">
        <v>9</v>
      </c>
      <c r="B2" s="6">
        <v>15</v>
      </c>
      <c r="C2" s="6">
        <v>8</v>
      </c>
      <c r="D2" s="6">
        <v>112</v>
      </c>
    </row>
    <row r="3" spans="1:4" x14ac:dyDescent="0.25">
      <c r="A3" s="6" t="s">
        <v>11</v>
      </c>
      <c r="B3" s="6">
        <v>30</v>
      </c>
      <c r="C3" s="6">
        <v>10</v>
      </c>
      <c r="D3" s="6">
        <v>300</v>
      </c>
    </row>
    <row r="4" spans="1:4" x14ac:dyDescent="0.25">
      <c r="A4" s="6" t="s">
        <v>10</v>
      </c>
      <c r="B4" s="6">
        <v>40</v>
      </c>
      <c r="C4" s="6">
        <v>21</v>
      </c>
      <c r="D4" s="6">
        <v>840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Scénarios</vt:lpstr>
      <vt:lpstr>Calcul parking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Ikram OUALI</dc:creator>
  <cp:lastModifiedBy>SAS Import</cp:lastModifiedBy>
  <dcterms:created xsi:type="dcterms:W3CDTF">2021-12-14T14:09:16Z</dcterms:created>
  <dcterms:modified xsi:type="dcterms:W3CDTF">2024-03-27T14:44:47Z</dcterms:modified>
</cp:coreProperties>
</file>